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275" windowHeight="10230" activeTab="0"/>
  </bookViews>
  <sheets>
    <sheet name="2023" sheetId="1" r:id="rId1"/>
    <sheet name="Доходы" sheetId="2" r:id="rId2"/>
  </sheets>
  <definedNames>
    <definedName name="_xlnm.Print_Area" localSheetId="0">'2023'!$A$1:$E$43</definedName>
  </definedNames>
  <calcPr fullCalcOnLoad="1"/>
</workbook>
</file>

<file path=xl/sharedStrings.xml><?xml version="1.0" encoding="utf-8"?>
<sst xmlns="http://schemas.openxmlformats.org/spreadsheetml/2006/main" count="63" uniqueCount="53">
  <si>
    <t>Выполнение плана (%)</t>
  </si>
  <si>
    <t>Всего доходов</t>
  </si>
  <si>
    <t>Налоговые и неналоговые доходы, всего: в том числе:</t>
  </si>
  <si>
    <t>Налоговые доходы:</t>
  </si>
  <si>
    <t>Налог на доходы физических лиц</t>
  </si>
  <si>
    <t>Налог на имущество физических лиц</t>
  </si>
  <si>
    <t>Земельный налог</t>
  </si>
  <si>
    <t>Безвозмездные поступления от других бюджетов бюджетной системы Российской Федерации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</si>
  <si>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</si>
  <si>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</si>
  <si>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Общегосударственные расходы, в т.ч.</t>
  </si>
  <si>
    <t>Функционирование высшего должностного лица органа местного самоуправления</t>
  </si>
  <si>
    <t>Функционирование местных администраций</t>
  </si>
  <si>
    <t>Другие общегосударственные вопросы, в т.ч.</t>
  </si>
  <si>
    <t>Оценка недвижимости, признания прав и регулирования отношений по государственной и муниципальной собственности</t>
  </si>
  <si>
    <t>Национальная оборона, в т.ч.</t>
  </si>
  <si>
    <t>Осуществление первичного воинского учета, где отсутствуют военные комиссариаты</t>
  </si>
  <si>
    <t>Национальная безопасность и правоохранительная деятельность</t>
  </si>
  <si>
    <t>Национальная экономика, в т.ч.</t>
  </si>
  <si>
    <t>Жилищно-коммунальное хозяйство, в т.ч.</t>
  </si>
  <si>
    <t>Благоустройство, в т.ч.</t>
  </si>
  <si>
    <t>Культура, кинематография, в т.ч.</t>
  </si>
  <si>
    <t>Наименование показателей</t>
  </si>
  <si>
    <t>ВСЕГО РАСХОДОВ</t>
  </si>
  <si>
    <t>Земельный налог с организаций</t>
  </si>
  <si>
    <t>Земельный налог с физических лиц</t>
  </si>
  <si>
    <t>Арендная плата за землю с/х назначения</t>
  </si>
  <si>
    <t>Прочие межбюджетные трансферты</t>
  </si>
  <si>
    <t>Межбюджетные трансферты общего характера бюджетам бюджетной системы РФ</t>
  </si>
  <si>
    <t>Прочие межбюджетные трансферты общего характера</t>
  </si>
  <si>
    <t>План 2023 года (руб.)</t>
  </si>
  <si>
    <t>Исполнение за  2023 г. (руб.)</t>
  </si>
  <si>
    <t>Дотации бюджетам на поддержку мер по обеспечению сбалансированности бюджетов</t>
  </si>
  <si>
    <t>Удельный вес</t>
  </si>
  <si>
    <t>ИТОГО</t>
  </si>
  <si>
    <t>Исполнение бюджета Крыловского сельского поселения за  2023 год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</si>
  <si>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</si>
  <si>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2023-2025 годы»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</si>
  <si>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Кировского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</si>
  <si>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</si>
  <si>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</si>
  <si>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Межбюджетные трансферты на гранты в целях поддержки проектов, инициируемых жителями Крыловского сельского поселения, по решению вопросов местного значения</t>
  </si>
  <si>
    <t>Расходы на обеспечение деятельности учреждений культуры</t>
  </si>
  <si>
    <t>Межбюджетные трансферты на осуществление части полномочий по культуре в соответствии с заключенными соглашениями</t>
  </si>
  <si>
    <t>Прочие межбюджетные трансферты, передаваемые бюджетам поселений</t>
  </si>
  <si>
    <t>Обеспечение проведения выборов и референдумов, в т.ч.</t>
  </si>
  <si>
    <t>Проведение выборов главы муниципального образования</t>
  </si>
  <si>
    <t>Проведение выборов в представительные органы муниципального образования</t>
  </si>
  <si>
    <t>Государственная пошлина</t>
  </si>
  <si>
    <t>Выполнение плана к годовому значению (%)</t>
  </si>
  <si>
    <t>Выполнение плана  (%)</t>
  </si>
  <si>
    <t>Исполнение доходов местного бюджета за 2023 год</t>
  </si>
  <si>
    <t>ВСЕГО ДОХОДОВ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</si>
</sst>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10" fontId="2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10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2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wrapText="1"/>
    </xf>
    <xf numFmtId="10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10" fontId="2" fillId="0" borderId="10" xfId="0" applyNumberFormat="1" applyFont="1" applyFill="1" applyBorder="1" applyAlignment="1">
      <alignment horizontal="center" wrapText="1"/>
    </xf>
    <xf numFmtId="10" fontId="0" fillId="0" borderId="0" xfId="0" applyNumberFormat="1" applyAlignment="1">
      <alignment/>
    </xf>
    <xf numFmtId="10" fontId="3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5" borderId="10" xfId="0" applyFont="1" applyFill="1" applyBorder="1" applyAlignment="1">
      <alignment horizontal="left" wrapText="1"/>
    </xf>
    <xf numFmtId="0" fontId="2" fillId="13" borderId="10" xfId="0" applyFont="1" applyFill="1" applyBorder="1" applyAlignment="1">
      <alignment horizontal="left" wrapText="1"/>
    </xf>
    <xf numFmtId="4" fontId="2" fillId="13" borderId="10" xfId="0" applyNumberFormat="1" applyFont="1" applyFill="1" applyBorder="1" applyAlignment="1">
      <alignment horizontal="center" wrapText="1"/>
    </xf>
    <xf numFmtId="10" fontId="2" fillId="13" borderId="10" xfId="0" applyNumberFormat="1" applyFont="1" applyFill="1" applyBorder="1" applyAlignment="1">
      <alignment horizontal="center" wrapText="1"/>
    </xf>
    <xf numFmtId="10" fontId="3" fillId="13" borderId="10" xfId="0" applyNumberFormat="1" applyFont="1" applyFill="1" applyBorder="1" applyAlignment="1">
      <alignment/>
    </xf>
    <xf numFmtId="0" fontId="4" fillId="4" borderId="10" xfId="0" applyFont="1" applyFill="1" applyBorder="1" applyAlignment="1">
      <alignment horizontal="center" wrapText="1"/>
    </xf>
    <xf numFmtId="0" fontId="27" fillId="0" borderId="10" xfId="0" applyFont="1" applyBorder="1" applyAlignment="1">
      <alignment/>
    </xf>
    <xf numFmtId="4" fontId="27" fillId="0" borderId="10" xfId="0" applyNumberFormat="1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10" xfId="0" applyFont="1" applyBorder="1" applyAlignment="1">
      <alignment horizontal="center" vertical="center"/>
    </xf>
    <xf numFmtId="4" fontId="28" fillId="0" borderId="10" xfId="0" applyNumberFormat="1" applyFont="1" applyBorder="1" applyAlignment="1">
      <alignment horizontal="center" vertical="center" wrapText="1"/>
    </xf>
    <xf numFmtId="10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28" fillId="0" borderId="10" xfId="0" applyNumberFormat="1" applyFont="1" applyBorder="1" applyAlignment="1">
      <alignment/>
    </xf>
    <xf numFmtId="10" fontId="28" fillId="0" borderId="10" xfId="0" applyNumberFormat="1" applyFont="1" applyBorder="1" applyAlignment="1">
      <alignment/>
    </xf>
    <xf numFmtId="0" fontId="28" fillId="0" borderId="10" xfId="0" applyFont="1" applyBorder="1" applyAlignment="1">
      <alignment vertical="distributed"/>
    </xf>
    <xf numFmtId="0" fontId="27" fillId="0" borderId="10" xfId="0" applyFont="1" applyBorder="1" applyAlignment="1">
      <alignment vertical="distributed"/>
    </xf>
    <xf numFmtId="4" fontId="28" fillId="0" borderId="10" xfId="0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0" fontId="27" fillId="7" borderId="10" xfId="0" applyFont="1" applyFill="1" applyBorder="1" applyAlignment="1">
      <alignment/>
    </xf>
    <xf numFmtId="4" fontId="27" fillId="7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view="pageBreakPreview" zoomScale="115" zoomScaleSheetLayoutView="115" zoomScalePageLayoutView="0" workbookViewId="0" topLeftCell="A1">
      <selection activeCell="A27" sqref="A27"/>
    </sheetView>
  </sheetViews>
  <sheetFormatPr defaultColWidth="9.00390625" defaultRowHeight="12.75"/>
  <cols>
    <col min="1" max="1" width="65.875" style="1" customWidth="1"/>
    <col min="2" max="2" width="14.25390625" style="1" customWidth="1"/>
    <col min="3" max="3" width="13.00390625" style="1" customWidth="1"/>
    <col min="4" max="4" width="12.875" style="1" customWidth="1"/>
    <col min="5" max="16384" width="9.125" style="1" customWidth="1"/>
  </cols>
  <sheetData>
    <row r="1" spans="1:4" ht="12.75">
      <c r="A1" s="27" t="s">
        <v>35</v>
      </c>
      <c r="B1" s="27"/>
      <c r="C1" s="27"/>
      <c r="D1" s="27"/>
    </row>
    <row r="3" spans="1:5" ht="42" customHeight="1">
      <c r="A3" s="3" t="s">
        <v>22</v>
      </c>
      <c r="B3" s="23" t="s">
        <v>30</v>
      </c>
      <c r="C3" s="23" t="s">
        <v>31</v>
      </c>
      <c r="D3" s="23" t="s">
        <v>0</v>
      </c>
      <c r="E3" s="3" t="s">
        <v>33</v>
      </c>
    </row>
    <row r="4" spans="1:5" ht="12.75">
      <c r="A4" s="29" t="s">
        <v>1</v>
      </c>
      <c r="B4" s="30">
        <f>B5+B14</f>
        <v>10019377.280000001</v>
      </c>
      <c r="C4" s="30">
        <f>C5+C14</f>
        <v>9903316.620000001</v>
      </c>
      <c r="D4" s="31">
        <f>C4/B4</f>
        <v>0.9884163799049994</v>
      </c>
      <c r="E4" s="32">
        <f>C4/70555183.05</f>
        <v>0.1403627089023618</v>
      </c>
    </row>
    <row r="5" spans="1:5" ht="12.75">
      <c r="A5" s="28" t="s">
        <v>2</v>
      </c>
      <c r="B5" s="14">
        <f>B6</f>
        <v>595200</v>
      </c>
      <c r="C5" s="14">
        <f>C6</f>
        <v>479139.33999999997</v>
      </c>
      <c r="D5" s="24">
        <f>C5/B5</f>
        <v>0.8050056115591397</v>
      </c>
      <c r="E5" s="22">
        <f aca="true" t="shared" si="0" ref="E5:E18">C5/70555183.05</f>
        <v>0.006790987129328977</v>
      </c>
    </row>
    <row r="6" spans="1:5" ht="13.5">
      <c r="A6" s="5" t="s">
        <v>3</v>
      </c>
      <c r="B6" s="15">
        <f>B7+B8+B9+B13</f>
        <v>595200</v>
      </c>
      <c r="C6" s="15">
        <f>C7+C8+C9+C13</f>
        <v>479139.33999999997</v>
      </c>
      <c r="D6" s="24">
        <f>C6/B6</f>
        <v>0.8050056115591397</v>
      </c>
      <c r="E6" s="22">
        <f t="shared" si="0"/>
        <v>0.006790987129328977</v>
      </c>
    </row>
    <row r="7" spans="1:5" ht="17.25" customHeight="1">
      <c r="A7" s="2" t="s">
        <v>4</v>
      </c>
      <c r="B7" s="16">
        <v>65700</v>
      </c>
      <c r="C7" s="16">
        <v>65784.66</v>
      </c>
      <c r="D7" s="4">
        <f aca="true" t="shared" si="1" ref="D7:D41">C7/B7</f>
        <v>1.001288584474886</v>
      </c>
      <c r="E7" s="22">
        <f t="shared" si="0"/>
        <v>0.0009323859305046478</v>
      </c>
    </row>
    <row r="8" spans="1:5" ht="14.25" customHeight="1">
      <c r="A8" s="2" t="s">
        <v>5</v>
      </c>
      <c r="B8" s="16">
        <v>35000</v>
      </c>
      <c r="C8" s="16">
        <v>35478.62</v>
      </c>
      <c r="D8" s="4">
        <f t="shared" si="1"/>
        <v>1.0136748571428573</v>
      </c>
      <c r="E8" s="22">
        <f t="shared" si="0"/>
        <v>0.0005028492375231673</v>
      </c>
    </row>
    <row r="9" spans="1:5" ht="14.25" customHeight="1">
      <c r="A9" s="2" t="s">
        <v>6</v>
      </c>
      <c r="B9" s="16">
        <f>B10+B11</f>
        <v>490700</v>
      </c>
      <c r="C9" s="16">
        <f>C10+C11</f>
        <v>374076.06</v>
      </c>
      <c r="D9" s="4">
        <f t="shared" si="1"/>
        <v>0.7623314856327695</v>
      </c>
      <c r="E9" s="22">
        <f t="shared" si="0"/>
        <v>0.005301893409232676</v>
      </c>
    </row>
    <row r="10" spans="1:5" s="8" customFormat="1" ht="14.25" customHeight="1">
      <c r="A10" s="6" t="s">
        <v>24</v>
      </c>
      <c r="B10" s="17">
        <v>107700</v>
      </c>
      <c r="C10" s="17">
        <v>-142037.99</v>
      </c>
      <c r="D10" s="7">
        <f t="shared" si="1"/>
        <v>-1.3188299907149488</v>
      </c>
      <c r="E10" s="22">
        <f t="shared" si="0"/>
        <v>-0.002013147494767927</v>
      </c>
    </row>
    <row r="11" spans="1:5" s="8" customFormat="1" ht="14.25" customHeight="1">
      <c r="A11" s="6" t="s">
        <v>25</v>
      </c>
      <c r="B11" s="17">
        <v>383000</v>
      </c>
      <c r="C11" s="17">
        <v>516114.05</v>
      </c>
      <c r="D11" s="7">
        <f t="shared" si="1"/>
        <v>1.3475562663185379</v>
      </c>
      <c r="E11" s="22">
        <f t="shared" si="0"/>
        <v>0.007315040904000603</v>
      </c>
    </row>
    <row r="12" spans="1:5" ht="12.75" hidden="1">
      <c r="A12" s="2" t="s">
        <v>26</v>
      </c>
      <c r="B12" s="16"/>
      <c r="C12" s="16"/>
      <c r="D12" s="4"/>
      <c r="E12" s="22">
        <f t="shared" si="0"/>
        <v>0</v>
      </c>
    </row>
    <row r="13" spans="1:5" ht="51">
      <c r="A13" s="2" t="s">
        <v>36</v>
      </c>
      <c r="B13" s="16">
        <v>3800</v>
      </c>
      <c r="C13" s="16">
        <v>3800</v>
      </c>
      <c r="D13" s="4">
        <f t="shared" si="1"/>
        <v>1</v>
      </c>
      <c r="E13" s="22">
        <f t="shared" si="0"/>
        <v>5.38585520684862E-05</v>
      </c>
    </row>
    <row r="14" spans="1:5" ht="25.5">
      <c r="A14" s="28" t="s">
        <v>7</v>
      </c>
      <c r="B14" s="14">
        <f>SUM(B15:B18)</f>
        <v>9424177.280000001</v>
      </c>
      <c r="C14" s="14">
        <f>SUM(C15:C18)</f>
        <v>9424177.280000001</v>
      </c>
      <c r="D14" s="4">
        <f t="shared" si="1"/>
        <v>1</v>
      </c>
      <c r="E14" s="22">
        <f t="shared" si="0"/>
        <v>0.13357172177303284</v>
      </c>
    </row>
    <row r="15" spans="1:5" ht="12.75">
      <c r="A15" s="2" t="s">
        <v>8</v>
      </c>
      <c r="B15" s="16">
        <v>3198820</v>
      </c>
      <c r="C15" s="16">
        <v>3198820</v>
      </c>
      <c r="D15" s="4">
        <f t="shared" si="1"/>
        <v>1</v>
      </c>
      <c r="E15" s="22">
        <f t="shared" si="0"/>
        <v>0.04533784566518817</v>
      </c>
    </row>
    <row r="16" spans="1:5" ht="25.5">
      <c r="A16" s="2" t="s">
        <v>32</v>
      </c>
      <c r="B16" s="16">
        <v>38143</v>
      </c>
      <c r="C16" s="16">
        <v>38143</v>
      </c>
      <c r="D16" s="4">
        <f t="shared" si="1"/>
        <v>1</v>
      </c>
      <c r="E16" s="22">
        <f t="shared" si="0"/>
        <v>0.0005406123030390182</v>
      </c>
    </row>
    <row r="17" spans="1:5" ht="25.5">
      <c r="A17" s="2" t="s">
        <v>9</v>
      </c>
      <c r="B17" s="16">
        <v>215585</v>
      </c>
      <c r="C17" s="16">
        <v>215585</v>
      </c>
      <c r="D17" s="4">
        <f t="shared" si="1"/>
        <v>1</v>
      </c>
      <c r="E17" s="22">
        <f t="shared" si="0"/>
        <v>0.0030555515651801575</v>
      </c>
    </row>
    <row r="18" spans="1:5" ht="12.75">
      <c r="A18" s="2" t="s">
        <v>44</v>
      </c>
      <c r="B18" s="16">
        <v>5971629.28</v>
      </c>
      <c r="C18" s="16">
        <v>5971629.28</v>
      </c>
      <c r="D18" s="4">
        <f t="shared" si="1"/>
        <v>1</v>
      </c>
      <c r="E18" s="22">
        <f t="shared" si="0"/>
        <v>0.08463771223962548</v>
      </c>
    </row>
    <row r="19" spans="1:5" ht="12.75">
      <c r="A19" s="29" t="s">
        <v>23</v>
      </c>
      <c r="B19" s="30">
        <f>B20+B28+B30+B32+B36+B39+B42</f>
        <v>10583829.64</v>
      </c>
      <c r="C19" s="30">
        <f>C20+C28+C30+C32+C36+C39+C42</f>
        <v>10052599.41</v>
      </c>
      <c r="D19" s="31">
        <f t="shared" si="1"/>
        <v>0.9498073714270404</v>
      </c>
      <c r="E19" s="32">
        <f>C19/65650291.06</f>
        <v>0.1531234553219664</v>
      </c>
    </row>
    <row r="20" spans="1:5" ht="14.25" customHeight="1">
      <c r="A20" s="33" t="s">
        <v>10</v>
      </c>
      <c r="B20" s="19">
        <f>B21+B22+B26+B23</f>
        <v>3546672.2800000003</v>
      </c>
      <c r="C20" s="19">
        <f>C21+C22+C26+C23</f>
        <v>3026771.65</v>
      </c>
      <c r="D20" s="19">
        <f>D21+D22+D26+D23</f>
        <v>2.999803329470879</v>
      </c>
      <c r="E20" s="22">
        <f aca="true" t="shared" si="2" ref="E20:E41">C20/65650291.06</f>
        <v>0.046104466577821135</v>
      </c>
    </row>
    <row r="21" spans="1:5" ht="25.5">
      <c r="A21" s="2" t="s">
        <v>11</v>
      </c>
      <c r="B21" s="18">
        <v>545000</v>
      </c>
      <c r="C21" s="18">
        <v>304371.61</v>
      </c>
      <c r="D21" s="4">
        <f t="shared" si="1"/>
        <v>0.5584800183486238</v>
      </c>
      <c r="E21" s="22">
        <f t="shared" si="2"/>
        <v>0.004636256825149862</v>
      </c>
    </row>
    <row r="22" spans="1:5" ht="12.75">
      <c r="A22" s="2" t="s">
        <v>12</v>
      </c>
      <c r="B22" s="18">
        <v>1635743</v>
      </c>
      <c r="C22" s="18">
        <v>1619789.39</v>
      </c>
      <c r="D22" s="4">
        <f t="shared" si="1"/>
        <v>0.9902468725221504</v>
      </c>
      <c r="E22" s="22">
        <f t="shared" si="2"/>
        <v>0.024672996324107993</v>
      </c>
    </row>
    <row r="23" spans="1:5" ht="12.75">
      <c r="A23" s="2" t="s">
        <v>45</v>
      </c>
      <c r="B23" s="18">
        <f>B24+B25</f>
        <v>1315929.28</v>
      </c>
      <c r="C23" s="18">
        <f>C24+C25</f>
        <v>1070740.65</v>
      </c>
      <c r="D23" s="4">
        <f t="shared" si="1"/>
        <v>0.8136764386001046</v>
      </c>
      <c r="E23" s="22">
        <f t="shared" si="2"/>
        <v>0.016309762420115</v>
      </c>
    </row>
    <row r="24" spans="1:5" ht="12.75">
      <c r="A24" s="6" t="s">
        <v>46</v>
      </c>
      <c r="B24" s="18">
        <v>500000</v>
      </c>
      <c r="C24" s="18">
        <v>254811.37</v>
      </c>
      <c r="D24" s="4">
        <f t="shared" si="1"/>
        <v>0.50962274</v>
      </c>
      <c r="E24" s="22">
        <f t="shared" si="2"/>
        <v>0.003881344101995212</v>
      </c>
    </row>
    <row r="25" spans="1:5" ht="25.5">
      <c r="A25" s="6" t="s">
        <v>47</v>
      </c>
      <c r="B25" s="18">
        <v>815929.28</v>
      </c>
      <c r="C25" s="18">
        <v>815929.28</v>
      </c>
      <c r="D25" s="4">
        <f t="shared" si="1"/>
        <v>1</v>
      </c>
      <c r="E25" s="22">
        <f t="shared" si="2"/>
        <v>0.012428418318119791</v>
      </c>
    </row>
    <row r="26" spans="1:5" ht="12.75">
      <c r="A26" s="2" t="s">
        <v>13</v>
      </c>
      <c r="B26" s="18">
        <f>SUM(B27:B27)</f>
        <v>50000</v>
      </c>
      <c r="C26" s="18">
        <f>SUM(C27:C27)</f>
        <v>31870</v>
      </c>
      <c r="D26" s="4">
        <f t="shared" si="1"/>
        <v>0.6374</v>
      </c>
      <c r="E26" s="22">
        <f t="shared" si="2"/>
        <v>0.00048545100844827845</v>
      </c>
    </row>
    <row r="27" spans="1:5" ht="25.5">
      <c r="A27" s="6" t="s">
        <v>14</v>
      </c>
      <c r="B27" s="18">
        <v>50000</v>
      </c>
      <c r="C27" s="18">
        <v>31870</v>
      </c>
      <c r="D27" s="4">
        <f t="shared" si="1"/>
        <v>0.6374</v>
      </c>
      <c r="E27" s="22">
        <f t="shared" si="2"/>
        <v>0.00048545100844827845</v>
      </c>
    </row>
    <row r="28" spans="1:5" ht="15" customHeight="1">
      <c r="A28" s="33" t="s">
        <v>15</v>
      </c>
      <c r="B28" s="19">
        <f>B29</f>
        <v>215585</v>
      </c>
      <c r="C28" s="19">
        <f>C29</f>
        <v>215585</v>
      </c>
      <c r="D28" s="4">
        <f t="shared" si="1"/>
        <v>1</v>
      </c>
      <c r="E28" s="22">
        <f t="shared" si="2"/>
        <v>0.0032838392110549766</v>
      </c>
    </row>
    <row r="29" spans="1:5" ht="27.75" customHeight="1">
      <c r="A29" s="2" t="s">
        <v>16</v>
      </c>
      <c r="B29" s="18">
        <v>215585</v>
      </c>
      <c r="C29" s="18">
        <v>215585</v>
      </c>
      <c r="D29" s="4">
        <f t="shared" si="1"/>
        <v>1</v>
      </c>
      <c r="E29" s="22">
        <f t="shared" si="2"/>
        <v>0.0032838392110549766</v>
      </c>
    </row>
    <row r="30" spans="1:5" ht="13.5">
      <c r="A30" s="33" t="s">
        <v>17</v>
      </c>
      <c r="B30" s="19">
        <f>B31</f>
        <v>161000</v>
      </c>
      <c r="C30" s="19">
        <f>C31</f>
        <v>161000</v>
      </c>
      <c r="D30" s="4">
        <f t="shared" si="1"/>
        <v>1</v>
      </c>
      <c r="E30" s="22">
        <f t="shared" si="2"/>
        <v>0.0024523882133722255</v>
      </c>
    </row>
    <row r="31" spans="1:5" ht="39.75" customHeight="1">
      <c r="A31" s="2" t="s">
        <v>37</v>
      </c>
      <c r="B31" s="18">
        <v>161000</v>
      </c>
      <c r="C31" s="18">
        <v>161000</v>
      </c>
      <c r="D31" s="4">
        <f t="shared" si="1"/>
        <v>1</v>
      </c>
      <c r="E31" s="22">
        <f t="shared" si="2"/>
        <v>0.0024523882133722255</v>
      </c>
    </row>
    <row r="32" spans="1:5" ht="15" customHeight="1">
      <c r="A32" s="33" t="s">
        <v>18</v>
      </c>
      <c r="B32" s="19">
        <f>B33+B34+B35</f>
        <v>4149449.79</v>
      </c>
      <c r="C32" s="19">
        <f>C33+C34+C35</f>
        <v>4149220</v>
      </c>
      <c r="D32" s="4">
        <f t="shared" si="1"/>
        <v>0.9999446215735508</v>
      </c>
      <c r="E32" s="22">
        <f t="shared" si="2"/>
        <v>0.0632018523148342</v>
      </c>
    </row>
    <row r="33" spans="1:5" ht="56.25" customHeight="1">
      <c r="A33" s="2" t="s">
        <v>38</v>
      </c>
      <c r="B33" s="18">
        <v>3029579.79</v>
      </c>
      <c r="C33" s="18">
        <v>3029560</v>
      </c>
      <c r="D33" s="4">
        <f t="shared" si="1"/>
        <v>0.9999934677409503</v>
      </c>
      <c r="E33" s="22">
        <f t="shared" si="2"/>
        <v>0.046146939352198504</v>
      </c>
    </row>
    <row r="34" spans="1:5" s="8" customFormat="1" ht="53.25" customHeight="1">
      <c r="A34" s="2" t="s">
        <v>39</v>
      </c>
      <c r="B34" s="18">
        <v>462218</v>
      </c>
      <c r="C34" s="18">
        <v>462160</v>
      </c>
      <c r="D34" s="7">
        <f t="shared" si="1"/>
        <v>0.9998745180845402</v>
      </c>
      <c r="E34" s="22">
        <f t="shared" si="2"/>
        <v>0.007039725072621787</v>
      </c>
    </row>
    <row r="35" spans="1:5" s="8" customFormat="1" ht="50.25" customHeight="1">
      <c r="A35" s="2" t="s">
        <v>40</v>
      </c>
      <c r="B35" s="20">
        <v>657652</v>
      </c>
      <c r="C35" s="20">
        <v>657500</v>
      </c>
      <c r="D35" s="7">
        <f t="shared" si="1"/>
        <v>0.9997688747240182</v>
      </c>
      <c r="E35" s="22">
        <f t="shared" si="2"/>
        <v>0.010015187890013903</v>
      </c>
    </row>
    <row r="36" spans="1:5" ht="13.5">
      <c r="A36" s="33" t="s">
        <v>19</v>
      </c>
      <c r="B36" s="19">
        <f>B37</f>
        <v>500000</v>
      </c>
      <c r="C36" s="19">
        <f>C37</f>
        <v>500000</v>
      </c>
      <c r="D36" s="4">
        <f t="shared" si="1"/>
        <v>1</v>
      </c>
      <c r="E36" s="22">
        <f t="shared" si="2"/>
        <v>0.007616112463888899</v>
      </c>
    </row>
    <row r="37" spans="1:5" s="10" customFormat="1" ht="15" customHeight="1">
      <c r="A37" s="9" t="s">
        <v>20</v>
      </c>
      <c r="B37" s="19">
        <f>B38</f>
        <v>500000</v>
      </c>
      <c r="C37" s="19">
        <f>C38</f>
        <v>500000</v>
      </c>
      <c r="D37" s="4">
        <f t="shared" si="1"/>
        <v>1</v>
      </c>
      <c r="E37" s="22">
        <f t="shared" si="2"/>
        <v>0.007616112463888899</v>
      </c>
    </row>
    <row r="38" spans="1:5" ht="39" customHeight="1">
      <c r="A38" s="2" t="s">
        <v>41</v>
      </c>
      <c r="B38" s="18">
        <v>500000</v>
      </c>
      <c r="C38" s="18">
        <v>500000</v>
      </c>
      <c r="D38" s="4">
        <f>C38/B38</f>
        <v>1</v>
      </c>
      <c r="E38" s="22">
        <f t="shared" si="2"/>
        <v>0.007616112463888899</v>
      </c>
    </row>
    <row r="39" spans="1:5" ht="13.5">
      <c r="A39" s="33" t="s">
        <v>21</v>
      </c>
      <c r="B39" s="19">
        <f>B40+B41</f>
        <v>2011122.57</v>
      </c>
      <c r="C39" s="19">
        <f>C40+C41</f>
        <v>2000022.76</v>
      </c>
      <c r="D39" s="4">
        <f t="shared" si="1"/>
        <v>0.9944807889058696</v>
      </c>
      <c r="E39" s="22">
        <f t="shared" si="2"/>
        <v>0.030464796540994953</v>
      </c>
    </row>
    <row r="40" spans="1:5" ht="12.75">
      <c r="A40" s="2" t="s">
        <v>42</v>
      </c>
      <c r="B40" s="18">
        <v>1029003.66</v>
      </c>
      <c r="C40" s="18">
        <v>1017903.85</v>
      </c>
      <c r="D40" s="26">
        <f t="shared" si="1"/>
        <v>0.9892130510011985</v>
      </c>
      <c r="E40" s="22">
        <f t="shared" si="2"/>
        <v>0.015504940398050993</v>
      </c>
    </row>
    <row r="41" spans="1:5" ht="25.5">
      <c r="A41" s="21" t="s">
        <v>43</v>
      </c>
      <c r="B41" s="18">
        <v>982118.91</v>
      </c>
      <c r="C41" s="18">
        <v>982118.91</v>
      </c>
      <c r="D41" s="4">
        <f t="shared" si="1"/>
        <v>1</v>
      </c>
      <c r="E41" s="22">
        <f t="shared" si="2"/>
        <v>0.014959856142943961</v>
      </c>
    </row>
    <row r="42" spans="1:4" s="10" customFormat="1" ht="24.75" customHeight="1" hidden="1">
      <c r="A42" s="9" t="s">
        <v>28</v>
      </c>
      <c r="B42" s="12">
        <f>B43</f>
        <v>0</v>
      </c>
      <c r="C42" s="12">
        <f>C43</f>
        <v>0</v>
      </c>
      <c r="D42" s="4"/>
    </row>
    <row r="43" spans="1:4" ht="12.75" hidden="1">
      <c r="A43" s="11" t="s">
        <v>29</v>
      </c>
      <c r="B43" s="13"/>
      <c r="C43" s="13"/>
      <c r="D43" s="4"/>
    </row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</sheetData>
  <sheetProtection/>
  <mergeCells count="1">
    <mergeCell ref="A1:D1"/>
  </mergeCells>
  <printOptions/>
  <pageMargins left="0.5905511811023623" right="0.1968503937007874" top="0.1968503937007874" bottom="0.1968503937007874" header="0.31496062992125984" footer="0.31496062992125984"/>
  <pageSetup horizontalDpi="600" verticalDpi="600" orientation="portrait" paperSize="9" scale="84" r:id="rId1"/>
  <rowBreaks count="1" manualBreakCount="1">
    <brk id="31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F16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2.75390625" style="0" customWidth="1"/>
    <col min="2" max="2" width="90.375" style="0" bestFit="1" customWidth="1"/>
    <col min="3" max="3" width="16.00390625" style="0" bestFit="1" customWidth="1"/>
    <col min="4" max="4" width="11.75390625" style="0" bestFit="1" customWidth="1"/>
  </cols>
  <sheetData>
    <row r="1" spans="2:5" ht="15.75">
      <c r="B1" s="36"/>
      <c r="C1" s="36"/>
      <c r="D1" s="36"/>
      <c r="E1" s="36"/>
    </row>
    <row r="2" spans="2:6" ht="15.75">
      <c r="B2" s="37" t="s">
        <v>51</v>
      </c>
      <c r="C2" s="36"/>
      <c r="D2" s="36"/>
      <c r="E2" s="36"/>
      <c r="F2" s="25"/>
    </row>
    <row r="3" spans="2:6" ht="78.75">
      <c r="B3" s="38" t="s">
        <v>22</v>
      </c>
      <c r="C3" s="39" t="s">
        <v>31</v>
      </c>
      <c r="D3" s="40" t="s">
        <v>49</v>
      </c>
      <c r="E3" s="40" t="s">
        <v>50</v>
      </c>
      <c r="F3" s="25"/>
    </row>
    <row r="4" spans="2:6" ht="15.75">
      <c r="B4" s="41" t="s">
        <v>4</v>
      </c>
      <c r="C4" s="42">
        <v>65784.66</v>
      </c>
      <c r="D4" s="43">
        <f>C4/9903316.62</f>
        <v>0.006642689769924776</v>
      </c>
      <c r="E4" s="43">
        <f>C4/479139.34</f>
        <v>0.13729755523727188</v>
      </c>
      <c r="F4" s="25"/>
    </row>
    <row r="5" spans="2:6" ht="15.75">
      <c r="B5" s="41" t="s">
        <v>5</v>
      </c>
      <c r="C5" s="42">
        <v>35478.62</v>
      </c>
      <c r="D5" s="43">
        <f>C5/9903316.62</f>
        <v>0.0035824988093736223</v>
      </c>
      <c r="E5" s="43">
        <f>C5/479139.34</f>
        <v>0.07404656023444037</v>
      </c>
      <c r="F5" s="25"/>
    </row>
    <row r="6" spans="2:6" ht="15.75">
      <c r="B6" s="41" t="s">
        <v>6</v>
      </c>
      <c r="C6" s="42">
        <v>374076.06</v>
      </c>
      <c r="D6" s="43">
        <f>C6/9903316.62</f>
        <v>0.03777280625811195</v>
      </c>
      <c r="E6" s="43">
        <f>C6/479139.34</f>
        <v>0.7807249974506372</v>
      </c>
      <c r="F6" s="25"/>
    </row>
    <row r="7" spans="2:6" ht="15.75">
      <c r="B7" s="44" t="s">
        <v>48</v>
      </c>
      <c r="C7" s="42">
        <v>3800</v>
      </c>
      <c r="D7" s="43">
        <f>C7/9903316.62</f>
        <v>0.00038370983639216417</v>
      </c>
      <c r="E7" s="43">
        <f>C7/479139.34</f>
        <v>0.007930887077650522</v>
      </c>
      <c r="F7" s="25"/>
    </row>
    <row r="8" spans="2:6" ht="15.75">
      <c r="B8" s="34" t="s">
        <v>34</v>
      </c>
      <c r="C8" s="35">
        <f>SUM(C3:C7)</f>
        <v>479139.33999999997</v>
      </c>
      <c r="D8" s="43">
        <f>C8/9903316.62</f>
        <v>0.048381704673802504</v>
      </c>
      <c r="E8" s="43">
        <f>C8/479139.34</f>
        <v>0.9999999999999999</v>
      </c>
      <c r="F8" s="25"/>
    </row>
    <row r="9" spans="2:6" ht="31.5">
      <c r="B9" s="45" t="s">
        <v>7</v>
      </c>
      <c r="C9" s="41"/>
      <c r="D9" s="46"/>
      <c r="E9" s="41"/>
      <c r="F9" s="25"/>
    </row>
    <row r="10" spans="2:5" ht="15.75">
      <c r="B10" s="44" t="s">
        <v>8</v>
      </c>
      <c r="C10" s="42">
        <v>3198820</v>
      </c>
      <c r="D10" s="43">
        <f>C10/9903316.62</f>
        <v>0.3230049207494691</v>
      </c>
      <c r="E10" s="43">
        <f>C10/9424177.28</f>
        <v>0.33942697648404174</v>
      </c>
    </row>
    <row r="11" spans="2:5" ht="15.75">
      <c r="B11" s="44" t="s">
        <v>32</v>
      </c>
      <c r="C11" s="42">
        <v>38143</v>
      </c>
      <c r="D11" s="43">
        <f>C11/9903316.62</f>
        <v>0.0038515379709227154</v>
      </c>
      <c r="E11" s="43">
        <f>C11/9424177.28</f>
        <v>0.004047355951266656</v>
      </c>
    </row>
    <row r="12" spans="2:5" ht="31.5">
      <c r="B12" s="44" t="s">
        <v>9</v>
      </c>
      <c r="C12" s="42">
        <v>215585</v>
      </c>
      <c r="D12" s="43">
        <f>C12/9903316.62</f>
        <v>0.021768969757527557</v>
      </c>
      <c r="E12" s="43">
        <f>C12/9424177.28</f>
        <v>0.022875736904643628</v>
      </c>
    </row>
    <row r="13" spans="2:5" ht="15.75">
      <c r="B13" s="44" t="s">
        <v>27</v>
      </c>
      <c r="C13" s="42">
        <v>5971629.28</v>
      </c>
      <c r="D13" s="43">
        <f>C13/9903316.62</f>
        <v>0.6029928668482782</v>
      </c>
      <c r="E13" s="43">
        <f>C13/9424177.28</f>
        <v>0.633649930660048</v>
      </c>
    </row>
    <row r="14" spans="2:5" ht="15.75">
      <c r="B14" s="34" t="s">
        <v>34</v>
      </c>
      <c r="C14" s="35">
        <f>SUM(C10:C13)</f>
        <v>9424177.280000001</v>
      </c>
      <c r="D14" s="43">
        <f>C14/9903316.62</f>
        <v>0.9516182953261977</v>
      </c>
      <c r="E14" s="43">
        <f>C14/9424177.28</f>
        <v>1.0000000000000002</v>
      </c>
    </row>
    <row r="15" spans="2:5" ht="15.75">
      <c r="B15" s="41"/>
      <c r="C15" s="41"/>
      <c r="D15" s="41"/>
      <c r="E15" s="41"/>
    </row>
    <row r="16" spans="2:5" ht="15.75">
      <c r="B16" s="48" t="s">
        <v>52</v>
      </c>
      <c r="C16" s="49">
        <f>C8+C14</f>
        <v>9903316.620000001</v>
      </c>
      <c r="D16" s="43">
        <f>D8+D14</f>
        <v>1.0000000000000002</v>
      </c>
      <c r="E16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Крыловка</cp:lastModifiedBy>
  <cp:lastPrinted>2024-02-14T03:57:39Z</cp:lastPrinted>
  <dcterms:created xsi:type="dcterms:W3CDTF">2019-07-09T10:11:07Z</dcterms:created>
  <dcterms:modified xsi:type="dcterms:W3CDTF">2024-03-17T23:50:17Z</dcterms:modified>
  <cp:category/>
  <cp:version/>
  <cp:contentType/>
  <cp:contentStatus/>
</cp:coreProperties>
</file>